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FCM Checklist" sheetId="1" state="visible" r:id="rId3"/>
    <sheet name="Profit Calculator" sheetId="2" state="visible" r:id="rId4"/>
  </sheets>
  <definedNames>
    <definedName function="false" hidden="true" localSheetId="0" name="_xlnm._FilterDatabase" vbProcedure="false">'BFCM Checklist'!$A$6:$H$52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<sst xmlns="http://schemas.openxmlformats.org/spreadsheetml/2006/main" count="266" uniqueCount="99">
  <si>
    <t xml:space="preserve">Shopify BFCM 2026 Planning Checklist</t>
  </si>
  <si>
    <t xml:space="preserve">By Webiots — companion to "Shopify BFCM 2026: The Complete Guide + 25-Step Checklist". Black Friday: Fri Nov 27, 2026 · Cyber Monday: Mon Nov 30, 2026.</t>
  </si>
  <si>
    <t xml:space="preserve">How to use: edit Owner, Deadline, Status, Test result and Notes (yellow columns). Deadlines are a suggested schedule; adjust them to your store. Pick Status and Priority from the dropdowns.</t>
  </si>
  <si>
    <t xml:space="preserve">Progress:</t>
  </si>
  <si>
    <t xml:space="preserve">Task</t>
  </si>
  <si>
    <t xml:space="preserve">Category</t>
  </si>
  <si>
    <t xml:space="preserve">Deadline</t>
  </si>
  <si>
    <t xml:space="preserve">Owner</t>
  </si>
  <si>
    <t xml:space="preserve">Priority</t>
  </si>
  <si>
    <t xml:space="preserve">Status</t>
  </si>
  <si>
    <t xml:space="preserve">Test result</t>
  </si>
  <si>
    <t xml:space="preserve">Notes</t>
  </si>
  <si>
    <t xml:space="preserve">Review last year's BFCM revenue, AOV, conversion and best sellers</t>
  </si>
  <si>
    <t xml:space="preserve">Strategy</t>
  </si>
  <si>
    <t xml:space="preserve">Marketing</t>
  </si>
  <si>
    <t xml:space="preserve">High</t>
  </si>
  <si>
    <t xml:space="preserve">Done</t>
  </si>
  <si>
    <t xml:space="preserve">Pass</t>
  </si>
  <si>
    <t xml:space="preserve">Example row: 2025 AOV was $72; best seller sold out on Saturday.</t>
  </si>
  <si>
    <t xml:space="preserve">Set revenue, AOV, conversion and new-customer goals</t>
  </si>
  <si>
    <t xml:space="preserve">Not started</t>
  </si>
  <si>
    <t xml:space="preserve">Set a margin floor (lowest acceptable margin after discounts, fees and ads)</t>
  </si>
  <si>
    <t xml:space="preserve">Finance</t>
  </si>
  <si>
    <t xml:space="preserve">Run best seller through the discount vs bundle vs add-on profit calculator</t>
  </si>
  <si>
    <t xml:space="preserve">Choose hero products to feature in ads, emails and landing pages</t>
  </si>
  <si>
    <t xml:space="preserve">Forecast demand by SKU and reorder stock</t>
  </si>
  <si>
    <t xml:space="preserve">Operations</t>
  </si>
  <si>
    <t xml:space="preserve">Ops</t>
  </si>
  <si>
    <t xml:space="preserve">Order packaging, mailers, labels and gift-with-purchase stock</t>
  </si>
  <si>
    <t xml:space="preserve">Medium</t>
  </si>
  <si>
    <t xml:space="preserve">Pick one clear main offer and write its terms (min spend, exclusions, end date)</t>
  </si>
  <si>
    <t xml:space="preserve">Offers</t>
  </si>
  <si>
    <t xml:space="preserve">Create BFCM discounts in Shopify (Discounts) with start and end times</t>
  </si>
  <si>
    <t xml:space="preserve">Set which discounts can combine (product, order, shipping)</t>
  </si>
  <si>
    <t xml:space="preserve">Set up bundles, volume tiers and paid add-ons on top products</t>
  </si>
  <si>
    <t xml:space="preserve">Store/Dev</t>
  </si>
  <si>
    <t xml:space="preserve">Set free shipping threshold just above current AOV (Settings &gt; Shipping and delivery)</t>
  </si>
  <si>
    <t xml:space="preserve">Build BFCM landing page or sale collection (keep it hidden until launch)</t>
  </si>
  <si>
    <t xml:space="preserve">Store</t>
  </si>
  <si>
    <t xml:space="preserve">Update announcement bar and homepage hero for launch day</t>
  </si>
  <si>
    <t xml:space="preserve">Publish gift guides by recipient and price</t>
  </si>
  <si>
    <t xml:space="preserve">Optimize product pages: deal near price, delivery estimate, return policy</t>
  </si>
  <si>
    <t xml:space="preserve">Write emails and SMS for teaser, VIP, launch, reminders, Cyber Monday, last chance</t>
  </si>
  <si>
    <t xml:space="preserve">Prepare ad creatives (several versions) and retargeting audiences</t>
  </si>
  <si>
    <t xml:space="preserve">Brief creators with dates, codes and tracking links</t>
  </si>
  <si>
    <t xml:space="preserve">Low</t>
  </si>
  <si>
    <t xml:space="preserve">Launch early-access sign-up pop-up or page</t>
  </si>
  <si>
    <t xml:space="preserve">Test: automatic discount applies on product page, cart and checkout</t>
  </si>
  <si>
    <t xml:space="preserve">Testing</t>
  </si>
  <si>
    <t xml:space="preserve">Test: discount codes work and invalid codes show a clear message</t>
  </si>
  <si>
    <t xml:space="preserve">Test: discount combinations stack only as planned</t>
  </si>
  <si>
    <t xml:space="preserve">Test: add-on prices appear correctly in cart, checkout and order</t>
  </si>
  <si>
    <t xml:space="preserve">Test: free shipping threshold triggers at the right cart total</t>
  </si>
  <si>
    <t xml:space="preserve">Test: full order on a phone (product page to confirmation email)</t>
  </si>
  <si>
    <t xml:space="preserve">Test: purchase tracked in Shopify Analytics, GA4 and ad pixels with UTMs</t>
  </si>
  <si>
    <t xml:space="preserve">Check key pages in Google PageSpeed Insights and compress heavy images</t>
  </si>
  <si>
    <t xml:space="preserve">Remove unused apps; duplicate live theme as a backup</t>
  </si>
  <si>
    <t xml:space="preserve">Freeze theme and app changes</t>
  </si>
  <si>
    <t xml:space="preserve">Turn on abandoned checkout emails (Marketing &gt; Automations)</t>
  </si>
  <si>
    <t xml:space="preserve">Confirm carrier holiday deadlines and publish "order by" dates</t>
  </si>
  <si>
    <t xml:space="preserve">Confirm fulfillment staff or 3PL capacity for peak days</t>
  </si>
  <si>
    <t xml:space="preserve">Write support saved replies (discounts, shipping, returns, order changes)</t>
  </si>
  <si>
    <t xml:space="preserve">Support</t>
  </si>
  <si>
    <t xml:space="preserve">Plan support coverage and escalation contacts for BFCM weekend</t>
  </si>
  <si>
    <t xml:space="preserve">Write contingency plan (discount fails, app breaks, payment down, sell-out)</t>
  </si>
  <si>
    <t xml:space="preserve">Send VIP early access</t>
  </si>
  <si>
    <t xml:space="preserve">Black Friday launch: publish landing page, banners, emails and ads</t>
  </si>
  <si>
    <t xml:space="preserve">Launch</t>
  </si>
  <si>
    <t xml:space="preserve">Monitor sales, conversion, AOV and margin every few hours</t>
  </si>
  <si>
    <t xml:space="preserve">Watch stock and pause promotions on items running low</t>
  </si>
  <si>
    <t xml:space="preserve">Cyber Monday offer live</t>
  </si>
  <si>
    <t xml:space="preserve">Measure results against goals (revenue, AOV, margin, new customers)</t>
  </si>
  <si>
    <t xml:space="preserve">After BFCM</t>
  </si>
  <si>
    <t xml:space="preserve">Send welcome series to first-time buyers</t>
  </si>
  <si>
    <t xml:space="preserve">Request reviews once orders are delivered</t>
  </si>
  <si>
    <t xml:space="preserve">Run Green Monday (Dec 14) and last-shipping-date campaigns</t>
  </si>
  <si>
    <t xml:space="preserve">Write down what worked for BFCM 2027</t>
  </si>
  <si>
    <t xml:space="preserve">BFCM Offer Profit Calculator</t>
  </si>
  <si>
    <t xml:space="preserve">Edit the yellow inputs. Shipping, returns and ad spend are excluded. Default values match the illustrative example in the article.</t>
  </si>
  <si>
    <t xml:space="preserve">Product selling price ($)</t>
  </si>
  <si>
    <t xml:space="preserve">Product cost ($)</t>
  </si>
  <si>
    <t xml:space="preserve">Fees + pick/pack per order ($)</t>
  </si>
  <si>
    <t xml:space="preserve">Sitewide discount (%)</t>
  </si>
  <si>
    <t xml:space="preserve">Bundle: items per bundle</t>
  </si>
  <si>
    <t xml:space="preserve">Bundle discount (%)</t>
  </si>
  <si>
    <t xml:space="preserve">Add-on price ($)</t>
  </si>
  <si>
    <t xml:space="preserve">Add-on cost ($)</t>
  </si>
  <si>
    <t xml:space="preserve">Discount used with add-on offer (%)</t>
  </si>
  <si>
    <t xml:space="preserve">Profit target ($)</t>
  </si>
  <si>
    <t xml:space="preserve">Offer</t>
  </si>
  <si>
    <t xml:space="preserve">Shopper pays</t>
  </si>
  <si>
    <t xml:space="preserve">Your costs</t>
  </si>
  <si>
    <t xml:space="preserve">Profit per order</t>
  </si>
  <si>
    <t xml:space="preserve">Orders needed for target</t>
  </si>
  <si>
    <t xml:space="preserve">No discount (baseline)</t>
  </si>
  <si>
    <t xml:space="preserve">Sitewide discount</t>
  </si>
  <si>
    <t xml:space="preserve">Bundle</t>
  </si>
  <si>
    <t xml:space="preserve">Discount + paid add-on</t>
  </si>
  <si>
    <t xml:space="preserve">Revenue = what shoppers pay. Gross profit = revenue minus product cost. Contribution profit (shown here) also subtracts per-order fees and fulfillment. Campaign profit further subtracts ad spend, shipping subsidies and returns.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</si>
</sst>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ddd&quot;, &quot;mmm\ d&quot;, &quot;yyyy"/>
    <numFmt numFmtId="167" formatCode="\$#,##0.00"/>
    <numFmt numFmtId="168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1B4B"/>
      <name val="Arial"/>
      <family val="0"/>
      <charset val="1"/>
    </font>
    <font>
      <sz val="10"/>
      <color rgb="FF4B5563"/>
      <name val="Arial"/>
      <family val="0"/>
      <charset val="1"/>
    </font>
    <font>
      <i val="true"/>
      <sz val="10"/>
      <color rgb="FF4B5563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5B3DF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5B3DF5"/>
        <bgColor rgb="FF3366FF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5B3DF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D3F9D8"/>
          <bgColor rgb="FF000000"/>
        </patternFill>
      </fill>
    </dxf>
    <dxf>
      <fill>
        <patternFill>
          <bgColor rgb="FFD3F9D8"/>
        </patternFill>
      </fill>
    </dxf>
    <dxf>
      <fill>
        <patternFill>
          <bgColor rgb="FFFFE3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E7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3F9D8"/>
      <rgbColor rgb="FFFFFF99"/>
      <rgbColor rgb="FF99CCFF"/>
      <rgbColor rgb="FFFF99CC"/>
      <rgbColor rgb="FFCC99FF"/>
      <rgbColor rgb="FFFFE3E3"/>
      <rgbColor rgb="FF3366FF"/>
      <rgbColor rgb="FF33CCCC"/>
      <rgbColor rgb="FF99CC00"/>
      <rgbColor rgb="FFFFCC00"/>
      <rgbColor rgb="FFFF9900"/>
      <rgbColor rgb="FFFF6600"/>
      <rgbColor rgb="FF4B5563"/>
      <rgbColor rgb="FF969696"/>
      <rgbColor rgb="FF003366"/>
      <rgbColor rgb="FF339966"/>
      <rgbColor rgb="FF003300"/>
      <rgbColor rgb="FF333300"/>
      <rgbColor rgb="FF993300"/>
      <rgbColor rgb="FF993366"/>
      <rgbColor rgb="FF5B3DF5"/>
      <rgbColor rgb="FF1E1B4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 t="str">
        <f aca="false">COUNTIF(F7:F52,"Done")&amp;" of "&amp;COUNTA(A7:A52)&amp;" tasks done"</f>
        <v>1 of 46 tasks done</v>
      </c>
      <c r="D4" s="6" t="n">
        <f aca="false">COUNTIF(F7:F52,"Done")/COUNTA(A7:A52)</f>
        <v>0.0217391304347826</v>
      </c>
    </row>
    <row r="6" customFormat="false" ht="15" hidden="false" customHeight="false" outlineLevel="0" collapsed="false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customFormat="false" ht="23.85" hidden="false" customHeight="false" outlineLevel="0" collapsed="false">
      <c r="A7" s="8" t="s">
        <v>12</v>
      </c>
      <c r="B7" s="8" t="s">
        <v>13</v>
      </c>
      <c r="C7" s="9" t="n">
        <v>46320</v>
      </c>
      <c r="D7" s="10" t="s">
        <v>14</v>
      </c>
      <c r="E7" s="8" t="s">
        <v>15</v>
      </c>
      <c r="F7" s="10" t="s">
        <v>16</v>
      </c>
      <c r="G7" s="10" t="s">
        <v>17</v>
      </c>
      <c r="H7" s="10" t="s">
        <v>18</v>
      </c>
    </row>
    <row r="8" customFormat="false" ht="15" hidden="false" customHeight="false" outlineLevel="0" collapsed="false">
      <c r="A8" s="8" t="s">
        <v>19</v>
      </c>
      <c r="B8" s="8" t="s">
        <v>13</v>
      </c>
      <c r="C8" s="9" t="n">
        <v>46320</v>
      </c>
      <c r="D8" s="10" t="s">
        <v>14</v>
      </c>
      <c r="E8" s="8" t="s">
        <v>15</v>
      </c>
      <c r="F8" s="10" t="s">
        <v>20</v>
      </c>
      <c r="G8" s="10"/>
      <c r="H8" s="10"/>
    </row>
    <row r="9" customFormat="false" ht="15" hidden="false" customHeight="false" outlineLevel="0" collapsed="false">
      <c r="A9" s="8" t="s">
        <v>21</v>
      </c>
      <c r="B9" s="8" t="s">
        <v>13</v>
      </c>
      <c r="C9" s="9" t="n">
        <v>46320</v>
      </c>
      <c r="D9" s="10" t="s">
        <v>22</v>
      </c>
      <c r="E9" s="8" t="s">
        <v>15</v>
      </c>
      <c r="F9" s="10" t="s">
        <v>20</v>
      </c>
      <c r="G9" s="10"/>
      <c r="H9" s="10"/>
    </row>
    <row r="10" customFormat="false" ht="15" hidden="false" customHeight="false" outlineLevel="0" collapsed="false">
      <c r="A10" s="8" t="s">
        <v>23</v>
      </c>
      <c r="B10" s="8" t="s">
        <v>13</v>
      </c>
      <c r="C10" s="9" t="n">
        <v>46323</v>
      </c>
      <c r="D10" s="10" t="s">
        <v>22</v>
      </c>
      <c r="E10" s="8" t="s">
        <v>15</v>
      </c>
      <c r="F10" s="10" t="s">
        <v>20</v>
      </c>
      <c r="G10" s="10"/>
      <c r="H10" s="10"/>
    </row>
    <row r="11" customFormat="false" ht="15" hidden="false" customHeight="false" outlineLevel="0" collapsed="false">
      <c r="A11" s="8" t="s">
        <v>24</v>
      </c>
      <c r="B11" s="8" t="s">
        <v>13</v>
      </c>
      <c r="C11" s="9" t="n">
        <v>46323</v>
      </c>
      <c r="D11" s="10" t="s">
        <v>14</v>
      </c>
      <c r="E11" s="8" t="s">
        <v>15</v>
      </c>
      <c r="F11" s="10" t="s">
        <v>20</v>
      </c>
      <c r="G11" s="10"/>
      <c r="H11" s="10"/>
    </row>
    <row r="12" customFormat="false" ht="15" hidden="false" customHeight="false" outlineLevel="0" collapsed="false">
      <c r="A12" s="8" t="s">
        <v>25</v>
      </c>
      <c r="B12" s="8" t="s">
        <v>26</v>
      </c>
      <c r="C12" s="9" t="n">
        <v>46326</v>
      </c>
      <c r="D12" s="10" t="s">
        <v>27</v>
      </c>
      <c r="E12" s="8" t="s">
        <v>15</v>
      </c>
      <c r="F12" s="10" t="s">
        <v>20</v>
      </c>
      <c r="G12" s="10"/>
      <c r="H12" s="10"/>
    </row>
    <row r="13" customFormat="false" ht="15" hidden="false" customHeight="false" outlineLevel="0" collapsed="false">
      <c r="A13" s="8" t="s">
        <v>28</v>
      </c>
      <c r="B13" s="8" t="s">
        <v>26</v>
      </c>
      <c r="C13" s="9" t="n">
        <v>46326</v>
      </c>
      <c r="D13" s="10" t="s">
        <v>27</v>
      </c>
      <c r="E13" s="8" t="s">
        <v>29</v>
      </c>
      <c r="F13" s="10" t="s">
        <v>20</v>
      </c>
      <c r="G13" s="10"/>
      <c r="H13" s="10"/>
    </row>
    <row r="14" customFormat="false" ht="23.85" hidden="false" customHeight="false" outlineLevel="0" collapsed="false">
      <c r="A14" s="8" t="s">
        <v>30</v>
      </c>
      <c r="B14" s="8" t="s">
        <v>31</v>
      </c>
      <c r="C14" s="9" t="n">
        <v>46326</v>
      </c>
      <c r="D14" s="10" t="s">
        <v>14</v>
      </c>
      <c r="E14" s="8" t="s">
        <v>15</v>
      </c>
      <c r="F14" s="10" t="s">
        <v>20</v>
      </c>
      <c r="G14" s="10"/>
      <c r="H14" s="10"/>
    </row>
    <row r="15" customFormat="false" ht="15" hidden="false" customHeight="false" outlineLevel="0" collapsed="false">
      <c r="A15" s="8" t="s">
        <v>32</v>
      </c>
      <c r="B15" s="8" t="s">
        <v>31</v>
      </c>
      <c r="C15" s="9" t="n">
        <v>46336</v>
      </c>
      <c r="D15" s="10" t="s">
        <v>14</v>
      </c>
      <c r="E15" s="8" t="s">
        <v>15</v>
      </c>
      <c r="F15" s="10" t="s">
        <v>20</v>
      </c>
      <c r="G15" s="10"/>
      <c r="H15" s="10"/>
    </row>
    <row r="16" customFormat="false" ht="15" hidden="false" customHeight="false" outlineLevel="0" collapsed="false">
      <c r="A16" s="8" t="s">
        <v>33</v>
      </c>
      <c r="B16" s="8" t="s">
        <v>31</v>
      </c>
      <c r="C16" s="9" t="n">
        <v>46336</v>
      </c>
      <c r="D16" s="10" t="s">
        <v>14</v>
      </c>
      <c r="E16" s="8" t="s">
        <v>15</v>
      </c>
      <c r="F16" s="10" t="s">
        <v>20</v>
      </c>
      <c r="G16" s="10"/>
      <c r="H16" s="10"/>
    </row>
    <row r="17" customFormat="false" ht="15" hidden="false" customHeight="false" outlineLevel="0" collapsed="false">
      <c r="A17" s="8" t="s">
        <v>34</v>
      </c>
      <c r="B17" s="8" t="s">
        <v>31</v>
      </c>
      <c r="C17" s="9" t="n">
        <v>46336</v>
      </c>
      <c r="D17" s="10" t="s">
        <v>35</v>
      </c>
      <c r="E17" s="8" t="s">
        <v>29</v>
      </c>
      <c r="F17" s="10" t="s">
        <v>20</v>
      </c>
      <c r="G17" s="10"/>
      <c r="H17" s="10"/>
    </row>
    <row r="18" customFormat="false" ht="23.85" hidden="false" customHeight="false" outlineLevel="0" collapsed="false">
      <c r="A18" s="8" t="s">
        <v>36</v>
      </c>
      <c r="B18" s="8" t="s">
        <v>31</v>
      </c>
      <c r="C18" s="9" t="n">
        <v>46336</v>
      </c>
      <c r="D18" s="10" t="s">
        <v>27</v>
      </c>
      <c r="E18" s="8" t="s">
        <v>29</v>
      </c>
      <c r="F18" s="10" t="s">
        <v>20</v>
      </c>
      <c r="G18" s="10"/>
      <c r="H18" s="10"/>
    </row>
    <row r="19" customFormat="false" ht="15" hidden="false" customHeight="false" outlineLevel="0" collapsed="false">
      <c r="A19" s="8" t="s">
        <v>37</v>
      </c>
      <c r="B19" s="8" t="s">
        <v>38</v>
      </c>
      <c r="C19" s="9" t="n">
        <v>46336</v>
      </c>
      <c r="D19" s="10" t="s">
        <v>35</v>
      </c>
      <c r="E19" s="8" t="s">
        <v>15</v>
      </c>
      <c r="F19" s="10" t="s">
        <v>20</v>
      </c>
      <c r="G19" s="10"/>
      <c r="H19" s="10"/>
    </row>
    <row r="20" customFormat="false" ht="15" hidden="false" customHeight="false" outlineLevel="0" collapsed="false">
      <c r="A20" s="8" t="s">
        <v>39</v>
      </c>
      <c r="B20" s="8" t="s">
        <v>38</v>
      </c>
      <c r="C20" s="9" t="n">
        <v>46336</v>
      </c>
      <c r="D20" s="10" t="s">
        <v>35</v>
      </c>
      <c r="E20" s="8" t="s">
        <v>29</v>
      </c>
      <c r="F20" s="10" t="s">
        <v>20</v>
      </c>
      <c r="G20" s="10"/>
      <c r="H20" s="10"/>
    </row>
    <row r="21" customFormat="false" ht="15" hidden="false" customHeight="false" outlineLevel="0" collapsed="false">
      <c r="A21" s="8" t="s">
        <v>40</v>
      </c>
      <c r="B21" s="8" t="s">
        <v>38</v>
      </c>
      <c r="C21" s="9" t="n">
        <v>46336</v>
      </c>
      <c r="D21" s="10" t="s">
        <v>14</v>
      </c>
      <c r="E21" s="8" t="s">
        <v>29</v>
      </c>
      <c r="F21" s="10" t="s">
        <v>20</v>
      </c>
      <c r="G21" s="10"/>
      <c r="H21" s="10"/>
    </row>
    <row r="22" customFormat="false" ht="15" hidden="false" customHeight="false" outlineLevel="0" collapsed="false">
      <c r="A22" s="8" t="s">
        <v>41</v>
      </c>
      <c r="B22" s="8" t="s">
        <v>38</v>
      </c>
      <c r="C22" s="9" t="n">
        <v>46336</v>
      </c>
      <c r="D22" s="10" t="s">
        <v>35</v>
      </c>
      <c r="E22" s="8" t="s">
        <v>29</v>
      </c>
      <c r="F22" s="10" t="s">
        <v>20</v>
      </c>
      <c r="G22" s="10"/>
      <c r="H22" s="10"/>
    </row>
    <row r="23" customFormat="false" ht="23.85" hidden="false" customHeight="false" outlineLevel="0" collapsed="false">
      <c r="A23" s="8" t="s">
        <v>42</v>
      </c>
      <c r="B23" s="8" t="s">
        <v>14</v>
      </c>
      <c r="C23" s="9" t="n">
        <v>46336</v>
      </c>
      <c r="D23" s="10" t="s">
        <v>14</v>
      </c>
      <c r="E23" s="8" t="s">
        <v>15</v>
      </c>
      <c r="F23" s="10" t="s">
        <v>20</v>
      </c>
      <c r="G23" s="10"/>
      <c r="H23" s="10"/>
    </row>
    <row r="24" customFormat="false" ht="15" hidden="false" customHeight="false" outlineLevel="0" collapsed="false">
      <c r="A24" s="8" t="s">
        <v>43</v>
      </c>
      <c r="B24" s="8" t="s">
        <v>14</v>
      </c>
      <c r="C24" s="9" t="n">
        <v>46336</v>
      </c>
      <c r="D24" s="10" t="s">
        <v>14</v>
      </c>
      <c r="E24" s="8" t="s">
        <v>15</v>
      </c>
      <c r="F24" s="10" t="s">
        <v>20</v>
      </c>
      <c r="G24" s="10"/>
      <c r="H24" s="10"/>
    </row>
    <row r="25" customFormat="false" ht="15" hidden="false" customHeight="false" outlineLevel="0" collapsed="false">
      <c r="A25" s="8" t="s">
        <v>44</v>
      </c>
      <c r="B25" s="8" t="s">
        <v>14</v>
      </c>
      <c r="C25" s="9" t="n">
        <v>46336</v>
      </c>
      <c r="D25" s="10" t="s">
        <v>14</v>
      </c>
      <c r="E25" s="8" t="s">
        <v>45</v>
      </c>
      <c r="F25" s="10" t="s">
        <v>20</v>
      </c>
      <c r="G25" s="10"/>
      <c r="H25" s="10"/>
    </row>
    <row r="26" customFormat="false" ht="15" hidden="false" customHeight="false" outlineLevel="0" collapsed="false">
      <c r="A26" s="8" t="s">
        <v>46</v>
      </c>
      <c r="B26" s="8" t="s">
        <v>14</v>
      </c>
      <c r="C26" s="9" t="n">
        <v>46327</v>
      </c>
      <c r="D26" s="10" t="s">
        <v>14</v>
      </c>
      <c r="E26" s="8" t="s">
        <v>29</v>
      </c>
      <c r="F26" s="10" t="s">
        <v>20</v>
      </c>
      <c r="G26" s="10"/>
      <c r="H26" s="10"/>
    </row>
    <row r="27" customFormat="false" ht="15" hidden="false" customHeight="false" outlineLevel="0" collapsed="false">
      <c r="A27" s="8" t="s">
        <v>47</v>
      </c>
      <c r="B27" s="8" t="s">
        <v>48</v>
      </c>
      <c r="C27" s="9" t="n">
        <v>46344</v>
      </c>
      <c r="D27" s="10" t="s">
        <v>35</v>
      </c>
      <c r="E27" s="8" t="s">
        <v>15</v>
      </c>
      <c r="F27" s="10" t="s">
        <v>20</v>
      </c>
      <c r="G27" s="10"/>
      <c r="H27" s="10"/>
    </row>
    <row r="28" customFormat="false" ht="15" hidden="false" customHeight="false" outlineLevel="0" collapsed="false">
      <c r="A28" s="8" t="s">
        <v>49</v>
      </c>
      <c r="B28" s="8" t="s">
        <v>48</v>
      </c>
      <c r="C28" s="9" t="n">
        <v>46344</v>
      </c>
      <c r="D28" s="10" t="s">
        <v>35</v>
      </c>
      <c r="E28" s="8" t="s">
        <v>15</v>
      </c>
      <c r="F28" s="10" t="s">
        <v>20</v>
      </c>
      <c r="G28" s="10"/>
      <c r="H28" s="10"/>
    </row>
    <row r="29" customFormat="false" ht="15" hidden="false" customHeight="false" outlineLevel="0" collapsed="false">
      <c r="A29" s="8" t="s">
        <v>50</v>
      </c>
      <c r="B29" s="8" t="s">
        <v>48</v>
      </c>
      <c r="C29" s="9" t="n">
        <v>46344</v>
      </c>
      <c r="D29" s="10" t="s">
        <v>35</v>
      </c>
      <c r="E29" s="8" t="s">
        <v>15</v>
      </c>
      <c r="F29" s="10" t="s">
        <v>20</v>
      </c>
      <c r="G29" s="10"/>
      <c r="H29" s="10"/>
    </row>
    <row r="30" customFormat="false" ht="15" hidden="false" customHeight="false" outlineLevel="0" collapsed="false">
      <c r="A30" s="8" t="s">
        <v>51</v>
      </c>
      <c r="B30" s="8" t="s">
        <v>48</v>
      </c>
      <c r="C30" s="9" t="n">
        <v>46344</v>
      </c>
      <c r="D30" s="10" t="s">
        <v>35</v>
      </c>
      <c r="E30" s="8" t="s">
        <v>15</v>
      </c>
      <c r="F30" s="10" t="s">
        <v>20</v>
      </c>
      <c r="G30" s="10"/>
      <c r="H30" s="10"/>
    </row>
    <row r="31" customFormat="false" ht="15" hidden="false" customHeight="false" outlineLevel="0" collapsed="false">
      <c r="A31" s="8" t="s">
        <v>52</v>
      </c>
      <c r="B31" s="8" t="s">
        <v>48</v>
      </c>
      <c r="C31" s="9" t="n">
        <v>46344</v>
      </c>
      <c r="D31" s="10" t="s">
        <v>35</v>
      </c>
      <c r="E31" s="8" t="s">
        <v>15</v>
      </c>
      <c r="F31" s="10" t="s">
        <v>20</v>
      </c>
      <c r="G31" s="10"/>
      <c r="H31" s="10"/>
    </row>
    <row r="32" customFormat="false" ht="15" hidden="false" customHeight="false" outlineLevel="0" collapsed="false">
      <c r="A32" s="8" t="s">
        <v>53</v>
      </c>
      <c r="B32" s="8" t="s">
        <v>48</v>
      </c>
      <c r="C32" s="9" t="n">
        <v>46344</v>
      </c>
      <c r="D32" s="10" t="s">
        <v>35</v>
      </c>
      <c r="E32" s="8" t="s">
        <v>15</v>
      </c>
      <c r="F32" s="10" t="s">
        <v>20</v>
      </c>
      <c r="G32" s="10"/>
      <c r="H32" s="10"/>
    </row>
    <row r="33" customFormat="false" ht="15" hidden="false" customHeight="false" outlineLevel="0" collapsed="false">
      <c r="A33" s="8" t="s">
        <v>54</v>
      </c>
      <c r="B33" s="8" t="s">
        <v>48</v>
      </c>
      <c r="C33" s="9" t="n">
        <v>46344</v>
      </c>
      <c r="D33" s="10" t="s">
        <v>14</v>
      </c>
      <c r="E33" s="8" t="s">
        <v>15</v>
      </c>
      <c r="F33" s="10" t="s">
        <v>20</v>
      </c>
      <c r="G33" s="10"/>
      <c r="H33" s="10"/>
    </row>
    <row r="34" customFormat="false" ht="23.85" hidden="false" customHeight="false" outlineLevel="0" collapsed="false">
      <c r="A34" s="8" t="s">
        <v>55</v>
      </c>
      <c r="B34" s="8" t="s">
        <v>48</v>
      </c>
      <c r="C34" s="9" t="n">
        <v>46344</v>
      </c>
      <c r="D34" s="10" t="s">
        <v>35</v>
      </c>
      <c r="E34" s="8" t="s">
        <v>29</v>
      </c>
      <c r="F34" s="10" t="s">
        <v>20</v>
      </c>
      <c r="G34" s="10"/>
      <c r="H34" s="10"/>
    </row>
    <row r="35" customFormat="false" ht="15" hidden="false" customHeight="false" outlineLevel="0" collapsed="false">
      <c r="A35" s="8" t="s">
        <v>56</v>
      </c>
      <c r="B35" s="8" t="s">
        <v>38</v>
      </c>
      <c r="C35" s="9" t="n">
        <v>46344</v>
      </c>
      <c r="D35" s="10" t="s">
        <v>35</v>
      </c>
      <c r="E35" s="8" t="s">
        <v>29</v>
      </c>
      <c r="F35" s="10" t="s">
        <v>20</v>
      </c>
      <c r="G35" s="10"/>
      <c r="H35" s="10"/>
    </row>
    <row r="36" customFormat="false" ht="15" hidden="false" customHeight="false" outlineLevel="0" collapsed="false">
      <c r="A36" s="8" t="s">
        <v>57</v>
      </c>
      <c r="B36" s="8" t="s">
        <v>38</v>
      </c>
      <c r="C36" s="9" t="n">
        <v>46344</v>
      </c>
      <c r="D36" s="10" t="s">
        <v>35</v>
      </c>
      <c r="E36" s="8" t="s">
        <v>15</v>
      </c>
      <c r="F36" s="10" t="s">
        <v>20</v>
      </c>
      <c r="G36" s="10"/>
      <c r="H36" s="10"/>
    </row>
    <row r="37" customFormat="false" ht="15" hidden="false" customHeight="false" outlineLevel="0" collapsed="false">
      <c r="A37" s="8" t="s">
        <v>58</v>
      </c>
      <c r="B37" s="8" t="s">
        <v>14</v>
      </c>
      <c r="C37" s="9" t="n">
        <v>46344</v>
      </c>
      <c r="D37" s="10" t="s">
        <v>14</v>
      </c>
      <c r="E37" s="8" t="s">
        <v>15</v>
      </c>
      <c r="F37" s="10" t="s">
        <v>20</v>
      </c>
      <c r="G37" s="10"/>
      <c r="H37" s="10"/>
    </row>
    <row r="38" customFormat="false" ht="15" hidden="false" customHeight="false" outlineLevel="0" collapsed="false">
      <c r="A38" s="8" t="s">
        <v>59</v>
      </c>
      <c r="B38" s="8" t="s">
        <v>26</v>
      </c>
      <c r="C38" s="9" t="n">
        <v>46346</v>
      </c>
      <c r="D38" s="10" t="s">
        <v>27</v>
      </c>
      <c r="E38" s="8" t="s">
        <v>15</v>
      </c>
      <c r="F38" s="10" t="s">
        <v>20</v>
      </c>
      <c r="G38" s="10"/>
      <c r="H38" s="10"/>
    </row>
    <row r="39" customFormat="false" ht="15" hidden="false" customHeight="false" outlineLevel="0" collapsed="false">
      <c r="A39" s="8" t="s">
        <v>60</v>
      </c>
      <c r="B39" s="8" t="s">
        <v>26</v>
      </c>
      <c r="C39" s="9" t="n">
        <v>46346</v>
      </c>
      <c r="D39" s="10" t="s">
        <v>27</v>
      </c>
      <c r="E39" s="8" t="s">
        <v>15</v>
      </c>
      <c r="F39" s="10" t="s">
        <v>20</v>
      </c>
      <c r="G39" s="10"/>
      <c r="H39" s="10"/>
    </row>
    <row r="40" customFormat="false" ht="15" hidden="false" customHeight="false" outlineLevel="0" collapsed="false">
      <c r="A40" s="8" t="s">
        <v>61</v>
      </c>
      <c r="B40" s="8" t="s">
        <v>62</v>
      </c>
      <c r="C40" s="9" t="n">
        <v>46346</v>
      </c>
      <c r="D40" s="10" t="s">
        <v>62</v>
      </c>
      <c r="E40" s="8" t="s">
        <v>15</v>
      </c>
      <c r="F40" s="10" t="s">
        <v>20</v>
      </c>
      <c r="G40" s="10"/>
      <c r="H40" s="10"/>
    </row>
    <row r="41" customFormat="false" ht="15" hidden="false" customHeight="false" outlineLevel="0" collapsed="false">
      <c r="A41" s="8" t="s">
        <v>63</v>
      </c>
      <c r="B41" s="8" t="s">
        <v>62</v>
      </c>
      <c r="C41" s="9" t="n">
        <v>46346</v>
      </c>
      <c r="D41" s="10" t="s">
        <v>62</v>
      </c>
      <c r="E41" s="8" t="s">
        <v>29</v>
      </c>
      <c r="F41" s="10" t="s">
        <v>20</v>
      </c>
      <c r="G41" s="10"/>
      <c r="H41" s="10"/>
    </row>
    <row r="42" customFormat="false" ht="15" hidden="false" customHeight="false" outlineLevel="0" collapsed="false">
      <c r="A42" s="8" t="s">
        <v>64</v>
      </c>
      <c r="B42" s="8" t="s">
        <v>26</v>
      </c>
      <c r="C42" s="9" t="n">
        <v>46346</v>
      </c>
      <c r="D42" s="10" t="s">
        <v>27</v>
      </c>
      <c r="E42" s="8" t="s">
        <v>29</v>
      </c>
      <c r="F42" s="10" t="s">
        <v>20</v>
      </c>
      <c r="G42" s="10"/>
      <c r="H42" s="10"/>
    </row>
    <row r="43" customFormat="false" ht="15" hidden="false" customHeight="false" outlineLevel="0" collapsed="false">
      <c r="A43" s="8" t="s">
        <v>65</v>
      </c>
      <c r="B43" s="8" t="s">
        <v>14</v>
      </c>
      <c r="C43" s="9" t="n">
        <v>46350</v>
      </c>
      <c r="D43" s="10" t="s">
        <v>14</v>
      </c>
      <c r="E43" s="8" t="s">
        <v>29</v>
      </c>
      <c r="F43" s="10" t="s">
        <v>20</v>
      </c>
      <c r="G43" s="10"/>
      <c r="H43" s="10"/>
    </row>
    <row r="44" customFormat="false" ht="15" hidden="false" customHeight="false" outlineLevel="0" collapsed="false">
      <c r="A44" s="8" t="s">
        <v>66</v>
      </c>
      <c r="B44" s="8" t="s">
        <v>67</v>
      </c>
      <c r="C44" s="9" t="n">
        <v>46353</v>
      </c>
      <c r="D44" s="10" t="s">
        <v>14</v>
      </c>
      <c r="E44" s="8" t="s">
        <v>15</v>
      </c>
      <c r="F44" s="10" t="s">
        <v>20</v>
      </c>
      <c r="G44" s="10"/>
      <c r="H44" s="10"/>
    </row>
    <row r="45" customFormat="false" ht="15" hidden="false" customHeight="false" outlineLevel="0" collapsed="false">
      <c r="A45" s="8" t="s">
        <v>68</v>
      </c>
      <c r="B45" s="8" t="s">
        <v>67</v>
      </c>
      <c r="C45" s="9" t="n">
        <v>46353</v>
      </c>
      <c r="D45" s="10" t="s">
        <v>14</v>
      </c>
      <c r="E45" s="8" t="s">
        <v>15</v>
      </c>
      <c r="F45" s="10" t="s">
        <v>20</v>
      </c>
      <c r="G45" s="10"/>
      <c r="H45" s="10"/>
    </row>
    <row r="46" customFormat="false" ht="15" hidden="false" customHeight="false" outlineLevel="0" collapsed="false">
      <c r="A46" s="8" t="s">
        <v>69</v>
      </c>
      <c r="B46" s="8" t="s">
        <v>67</v>
      </c>
      <c r="C46" s="9" t="n">
        <v>46353</v>
      </c>
      <c r="D46" s="10" t="s">
        <v>27</v>
      </c>
      <c r="E46" s="8" t="s">
        <v>15</v>
      </c>
      <c r="F46" s="10" t="s">
        <v>20</v>
      </c>
      <c r="G46" s="10"/>
      <c r="H46" s="10"/>
    </row>
    <row r="47" customFormat="false" ht="15" hidden="false" customHeight="false" outlineLevel="0" collapsed="false">
      <c r="A47" s="8" t="s">
        <v>70</v>
      </c>
      <c r="B47" s="8" t="s">
        <v>67</v>
      </c>
      <c r="C47" s="9" t="n">
        <v>46356</v>
      </c>
      <c r="D47" s="10" t="s">
        <v>14</v>
      </c>
      <c r="E47" s="8" t="s">
        <v>15</v>
      </c>
      <c r="F47" s="10" t="s">
        <v>20</v>
      </c>
      <c r="G47" s="10"/>
      <c r="H47" s="10"/>
    </row>
    <row r="48" customFormat="false" ht="15" hidden="false" customHeight="false" outlineLevel="0" collapsed="false">
      <c r="A48" s="8" t="s">
        <v>71</v>
      </c>
      <c r="B48" s="8" t="s">
        <v>72</v>
      </c>
      <c r="C48" s="9" t="n">
        <v>46360</v>
      </c>
      <c r="D48" s="10" t="s">
        <v>14</v>
      </c>
      <c r="E48" s="8" t="s">
        <v>15</v>
      </c>
      <c r="F48" s="10" t="s">
        <v>20</v>
      </c>
      <c r="G48" s="10"/>
      <c r="H48" s="10"/>
    </row>
    <row r="49" customFormat="false" ht="15" hidden="false" customHeight="false" outlineLevel="0" collapsed="false">
      <c r="A49" s="8" t="s">
        <v>73</v>
      </c>
      <c r="B49" s="8" t="s">
        <v>72</v>
      </c>
      <c r="C49" s="9" t="n">
        <v>46360</v>
      </c>
      <c r="D49" s="10" t="s">
        <v>14</v>
      </c>
      <c r="E49" s="8" t="s">
        <v>29</v>
      </c>
      <c r="F49" s="10" t="s">
        <v>20</v>
      </c>
      <c r="G49" s="10"/>
      <c r="H49" s="10"/>
    </row>
    <row r="50" customFormat="false" ht="15" hidden="false" customHeight="false" outlineLevel="0" collapsed="false">
      <c r="A50" s="8" t="s">
        <v>74</v>
      </c>
      <c r="B50" s="8" t="s">
        <v>72</v>
      </c>
      <c r="C50" s="9" t="n">
        <v>46366</v>
      </c>
      <c r="D50" s="10" t="s">
        <v>14</v>
      </c>
      <c r="E50" s="8" t="s">
        <v>29</v>
      </c>
      <c r="F50" s="10" t="s">
        <v>20</v>
      </c>
      <c r="G50" s="10"/>
      <c r="H50" s="10"/>
    </row>
    <row r="51" customFormat="false" ht="15" hidden="false" customHeight="false" outlineLevel="0" collapsed="false">
      <c r="A51" s="8" t="s">
        <v>75</v>
      </c>
      <c r="B51" s="8" t="s">
        <v>72</v>
      </c>
      <c r="C51" s="9" t="n">
        <v>46370</v>
      </c>
      <c r="D51" s="10" t="s">
        <v>14</v>
      </c>
      <c r="E51" s="8" t="s">
        <v>29</v>
      </c>
      <c r="F51" s="10" t="s">
        <v>20</v>
      </c>
      <c r="G51" s="10"/>
      <c r="H51" s="10"/>
    </row>
    <row r="52" customFormat="false" ht="15" hidden="false" customHeight="false" outlineLevel="0" collapsed="false">
      <c r="A52" s="8" t="s">
        <v>76</v>
      </c>
      <c r="B52" s="8" t="s">
        <v>72</v>
      </c>
      <c r="C52" s="9" t="n">
        <v>46374</v>
      </c>
      <c r="D52" s="10" t="s">
        <v>14</v>
      </c>
      <c r="E52" s="8" t="s">
        <v>45</v>
      </c>
      <c r="F52" s="10" t="s">
        <v>20</v>
      </c>
      <c r="G52" s="10"/>
      <c r="H52" s="10"/>
    </row>
  </sheetData>
  <autoFilter ref="A6:H52"/>
  <conditionalFormatting sqref="F7:F102">
    <cfRule type="cellIs" priority="2" operator="equal" aboveAverage="0" equalAverage="0" bottom="0" percent="0" rank="0" text="" dxfId="5">
      <formula>"Done"</formula>
    </cfRule>
    <cfRule type="cellIs" priority="3" operator="equal" aboveAverage="0" equalAverage="0" bottom="0" percent="0" rank="0" text="" dxfId="6">
      <formula>"Blocked"</formula>
    </cfRule>
  </conditionalFormatting>
  <conditionalFormatting sqref="G7:G102">
    <cfRule type="cellIs" priority="4" operator="equal" aboveAverage="0" equalAverage="0" bottom="0" percent="0" rank="0" text="" dxfId="6">
      <formula>"Fail"</formula>
    </cfRule>
  </conditionalFormatting>
  <dataValidations count="3">
    <dataValidation allowBlank="true" errorStyle="stop" operator="between" showDropDown="false" showErrorMessage="false" showInputMessage="false" sqref="F7:F102" type="list">
      <formula1>"Not started,In progress,Done,Blocked"</formula1>
      <formula2>0</formula2>
    </dataValidation>
    <dataValidation allowBlank="true" errorStyle="stop" operator="between" showDropDown="false" showErrorMessage="false" showInputMessage="false" sqref="E7:E102" type="list">
      <formula1>"High,Medium,Low"</formula1>
      <formula2>0</formula2>
    </dataValidation>
    <dataValidation allowBlank="true" errorStyle="stop" operator="between" showDropDown="false" showErrorMessage="false" showInputMessage="false" sqref="G7:G102" type="list">
      <formula1>"Pass,Fail,Not tested"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5" min="2" style="0" width="20"/>
  </cols>
  <sheetData>
    <row r="1" customFormat="false" ht="19.7" hidden="false" customHeight="false" outlineLevel="0" collapsed="false">
      <c r="A1" s="1" t="s">
        <v>77</v>
      </c>
    </row>
    <row r="2" customFormat="false" ht="15" hidden="false" customHeight="false" outlineLevel="0" collapsed="false">
      <c r="A2" s="3" t="s">
        <v>78</v>
      </c>
    </row>
    <row r="4" customFormat="false" ht="15" hidden="false" customHeight="false" outlineLevel="0" collapsed="false">
      <c r="A4" s="11" t="s">
        <v>79</v>
      </c>
      <c r="B4" s="12" t="n">
        <v>50</v>
      </c>
    </row>
    <row r="5" customFormat="false" ht="15" hidden="false" customHeight="false" outlineLevel="0" collapsed="false">
      <c r="A5" s="11" t="s">
        <v>80</v>
      </c>
      <c r="B5" s="12" t="n">
        <v>20</v>
      </c>
    </row>
    <row r="6" customFormat="false" ht="15" hidden="false" customHeight="false" outlineLevel="0" collapsed="false">
      <c r="A6" s="11" t="s">
        <v>81</v>
      </c>
      <c r="B6" s="12" t="n">
        <v>5</v>
      </c>
    </row>
    <row r="7" customFormat="false" ht="15" hidden="false" customHeight="false" outlineLevel="0" collapsed="false">
      <c r="A7" s="11" t="s">
        <v>82</v>
      </c>
      <c r="B7" s="13" t="n">
        <v>0.25</v>
      </c>
    </row>
    <row r="8" customFormat="false" ht="15" hidden="false" customHeight="false" outlineLevel="0" collapsed="false">
      <c r="A8" s="11" t="s">
        <v>83</v>
      </c>
      <c r="B8" s="14" t="n">
        <v>2</v>
      </c>
    </row>
    <row r="9" customFormat="false" ht="15" hidden="false" customHeight="false" outlineLevel="0" collapsed="false">
      <c r="A9" s="11" t="s">
        <v>84</v>
      </c>
      <c r="B9" s="13" t="n">
        <v>0.15</v>
      </c>
    </row>
    <row r="10" customFormat="false" ht="15" hidden="false" customHeight="false" outlineLevel="0" collapsed="false">
      <c r="A10" s="11" t="s">
        <v>85</v>
      </c>
      <c r="B10" s="12" t="n">
        <v>6</v>
      </c>
    </row>
    <row r="11" customFormat="false" ht="15" hidden="false" customHeight="false" outlineLevel="0" collapsed="false">
      <c r="A11" s="11" t="s">
        <v>86</v>
      </c>
      <c r="B11" s="12" t="n">
        <v>1.5</v>
      </c>
    </row>
    <row r="12" customFormat="false" ht="15" hidden="false" customHeight="false" outlineLevel="0" collapsed="false">
      <c r="A12" s="11" t="s">
        <v>87</v>
      </c>
      <c r="B12" s="13" t="n">
        <v>0.1</v>
      </c>
    </row>
    <row r="13" customFormat="false" ht="15" hidden="false" customHeight="false" outlineLevel="0" collapsed="false">
      <c r="A13" s="11" t="s">
        <v>88</v>
      </c>
      <c r="B13" s="12" t="n">
        <v>1000</v>
      </c>
    </row>
    <row r="15" customFormat="false" ht="15" hidden="false" customHeight="false" outlineLevel="0" collapsed="false">
      <c r="A15" s="15" t="s">
        <v>89</v>
      </c>
      <c r="B15" s="15" t="s">
        <v>90</v>
      </c>
      <c r="C15" s="15" t="s">
        <v>91</v>
      </c>
      <c r="D15" s="15" t="s">
        <v>92</v>
      </c>
      <c r="E15" s="15" t="s">
        <v>93</v>
      </c>
    </row>
    <row r="16" customFormat="false" ht="15" hidden="false" customHeight="false" outlineLevel="0" collapsed="false">
      <c r="A16" s="16" t="s">
        <v>94</v>
      </c>
      <c r="B16" s="17" t="n">
        <f aca="false">B4</f>
        <v>50</v>
      </c>
      <c r="C16" s="17" t="n">
        <f aca="false">B5+B6</f>
        <v>25</v>
      </c>
      <c r="D16" s="17" t="n">
        <f aca="false">B16-C16</f>
        <v>25</v>
      </c>
      <c r="E16" s="16" t="n">
        <f aca="false">IF(D16&gt;0,ROUNDUP($B$13/D16,0),"Loss per order")</f>
        <v>40</v>
      </c>
    </row>
    <row r="17" customFormat="false" ht="15" hidden="false" customHeight="false" outlineLevel="0" collapsed="false">
      <c r="A17" s="16" t="s">
        <v>95</v>
      </c>
      <c r="B17" s="17" t="n">
        <f aca="false">B4*(1-B7)</f>
        <v>37.5</v>
      </c>
      <c r="C17" s="17" t="n">
        <f aca="false">B5+B6</f>
        <v>25</v>
      </c>
      <c r="D17" s="17" t="n">
        <f aca="false">B17-C17</f>
        <v>12.5</v>
      </c>
      <c r="E17" s="16" t="n">
        <f aca="false">IF(D17&gt;0,ROUNDUP($B$13/D17,0),"Loss per order")</f>
        <v>80</v>
      </c>
    </row>
    <row r="18" customFormat="false" ht="15" hidden="false" customHeight="false" outlineLevel="0" collapsed="false">
      <c r="A18" s="16" t="s">
        <v>96</v>
      </c>
      <c r="B18" s="17" t="n">
        <f aca="false">B4*B8*(1-B9)</f>
        <v>85</v>
      </c>
      <c r="C18" s="17" t="n">
        <f aca="false">B5*B8+B6</f>
        <v>45</v>
      </c>
      <c r="D18" s="17" t="n">
        <f aca="false">B18-C18</f>
        <v>40</v>
      </c>
      <c r="E18" s="16" t="n">
        <f aca="false">IF(D18&gt;0,ROUNDUP($B$13/D18,0),"Loss per order")</f>
        <v>25</v>
      </c>
    </row>
    <row r="19" customFormat="false" ht="15" hidden="false" customHeight="false" outlineLevel="0" collapsed="false">
      <c r="A19" s="16" t="s">
        <v>97</v>
      </c>
      <c r="B19" s="17" t="n">
        <f aca="false">B4*(1-B12)+B10</f>
        <v>51</v>
      </c>
      <c r="C19" s="17" t="n">
        <f aca="false">B5+B11+B6</f>
        <v>26.5</v>
      </c>
      <c r="D19" s="17" t="n">
        <f aca="false">B19-C19</f>
        <v>24.5</v>
      </c>
      <c r="E19" s="16" t="n">
        <f aca="false">IF(D19&gt;0,ROUNDUP($B$13/D19,0),"Loss per order")</f>
        <v>41</v>
      </c>
    </row>
    <row r="21" customFormat="false" ht="15" hidden="false" customHeight="true" outlineLevel="0" collapsed="false">
      <c r="A21" s="18" t="s">
        <v>98</v>
      </c>
      <c r="B21" s="18"/>
      <c r="C21" s="18"/>
      <c r="D21" s="18"/>
      <c r="E21" s="18"/>
    </row>
    <row r="22" customFormat="false" ht="15" hidden="false" customHeight="false" outlineLevel="0" collapsed="false">
      <c r="A22" s="18"/>
      <c r="B22" s="18"/>
      <c r="C22" s="18"/>
      <c r="D22" s="18"/>
      <c r="E22" s="18"/>
    </row>
    <row r="23" customFormat="false" ht="15" hidden="false" customHeight="false" outlineLevel="0" collapsed="false">
      <c r="A23" s="18"/>
      <c r="B23" s="18"/>
      <c r="C23" s="18"/>
      <c r="D23" s="18"/>
      <c r="E23" s="18"/>
    </row>
  </sheetData>
  <mergeCells count="1">
    <mergeCell ref="A21:E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2026-10-18T21:46:33Z</dcterms:created>
  <dc:creator>openpyxl</dc:creator>
  <dc:description/>
  <dc:language>en-US</dc:language>
  <cp:lastModifiedBy/>
  <dcterms:modified xsi:type="dcterms:W3CDTF">2026-10-18T21:46:33Z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